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<sst xmlns="http://schemas.openxmlformats.org/spreadsheetml/2006/main" count="59" uniqueCount="55">
  <si>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Problem 3.44</t>
  </si>
  <si>
    <t>Given That the mean MOR is 6500psi</t>
  </si>
  <si>
    <t>Given that the Std deviation is 250psi</t>
  </si>
  <si>
    <t>and mean value of 6500</t>
  </si>
  <si>
    <t>Find the Probability that a sample of 16 leads should have a mean between 6400 and 6550.</t>
  </si>
  <si>
    <t>The sample mean should be approximately normal, with std deviation 250/srt(16) = 4.0</t>
  </si>
  <si>
    <t>Assume that a normal distribution applies in the sense of the central limit theorem</t>
  </si>
  <si>
    <t>Problem 3.11</t>
  </si>
  <si>
    <t>average rate or expected fraction of homes having high radon is 0.10 (1 in 10)</t>
  </si>
  <si>
    <t>Take a sample of 20 homes</t>
  </si>
  <si>
    <t>Modeled as binomial</t>
  </si>
  <si>
    <t>Modeled as Poisson</t>
  </si>
  <si>
    <t xml:space="preserve"> </t>
  </si>
  <si>
    <t>lambda =</t>
  </si>
  <si>
    <t>p =</t>
  </si>
  <si>
    <t>sums</t>
  </si>
  <si>
    <t>Variance</t>
  </si>
  <si>
    <t>Std. Dev.</t>
  </si>
  <si>
    <t>An example of generating random numbers</t>
  </si>
  <si>
    <t>N(10,3)</t>
  </si>
  <si>
    <t>Bin</t>
  </si>
  <si>
    <t>More</t>
  </si>
  <si>
    <t>Frequency</t>
  </si>
  <si>
    <t>Cumulative %</t>
  </si>
  <si>
    <t>Problem 3.28</t>
  </si>
  <si>
    <t xml:space="preserve">Tire failure is assumed exponetially distributed </t>
  </si>
  <si>
    <t>Lambda=</t>
  </si>
  <si>
    <t>3.28.a</t>
  </si>
  <si>
    <t>3.28.b</t>
  </si>
  <si>
    <t>difference</t>
  </si>
  <si>
    <t>hours</t>
  </si>
  <si>
    <t>Cumulative</t>
  </si>
  <si>
    <t>3.28.c</t>
  </si>
  <si>
    <t>1-P</t>
  </si>
  <si>
    <t>3.28.d</t>
  </si>
  <si>
    <t>Expected value is 1/lambda</t>
  </si>
  <si>
    <t>Problem 3.54</t>
  </si>
  <si>
    <t>Al (ppm)</t>
  </si>
  <si>
    <t>3.54.a</t>
  </si>
  <si>
    <t>Sample mean=</t>
  </si>
  <si>
    <t>Sample Variance =</t>
  </si>
  <si>
    <t>Sample Std. Dev.=</t>
  </si>
  <si>
    <t>3.54.b</t>
  </si>
  <si>
    <t>t statistic =</t>
  </si>
  <si>
    <t>3.54.c</t>
  </si>
  <si>
    <t>A sample that adds the most variance would have value 500</t>
  </si>
  <si>
    <t>A sample that adds the least variance would have value 142</t>
  </si>
  <si>
    <t>3.11.a</t>
  </si>
  <si>
    <t>3.11.b</t>
  </si>
  <si>
    <t>3.11.c</t>
  </si>
  <si>
    <t>Cdf(6550) =</t>
  </si>
  <si>
    <t>Cdf(6400) =</t>
  </si>
  <si>
    <t>Difference =</t>
  </si>
  <si>
    <t>This value suggests the sample mean is 4 standard deviations below</t>
  </si>
  <si>
    <t>the parent mean, which is pretty unlikely for a random sample.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</si>
</sst>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</numFmts>
  <fonts count="4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 of Simulation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Sheet2!$D$4:$D$23</c:f>
              <c:numCache/>
            </c:numRef>
          </c:val>
        </c:ser>
        <c:axId val="18062948"/>
        <c:axId val="28348805"/>
      </c:barChart>
      <c:catAx>
        <c:axId val="18062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48805"/>
        <c:crosses val="autoZero"/>
        <c:auto val="1"/>
        <c:lblOffset val="100"/>
        <c:noMultiLvlLbl val="0"/>
      </c:catAx>
      <c:valAx>
        <c:axId val="2834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62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26</xdr:row>
      <xdr:rowOff>0</xdr:rowOff>
    </xdr:from>
    <xdr:to>
      <xdr:col>7</xdr:col>
      <xdr:colOff>114300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1238250" y="42291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26">
      <selection activeCell="A41" sqref="A41"/>
    </sheetView>
  </sheetViews>
  <sheetFormatPr defaultColWidth="9.140625" defaultRowHeight="12.75"/>
  <sheetData>
    <row r="1" ht="12.75">
      <c r="A1" t="s">
        <v>7</v>
      </c>
    </row>
    <row r="3" ht="12.75">
      <c r="A3" t="s">
        <v>8</v>
      </c>
    </row>
    <row r="4" ht="12.75">
      <c r="A4" t="s">
        <v>9</v>
      </c>
    </row>
    <row r="5" spans="1:4" ht="12.75">
      <c r="A5" t="s">
        <v>10</v>
      </c>
      <c r="D5" t="s">
        <v>11</v>
      </c>
    </row>
    <row r="6" spans="1:5" ht="12.75">
      <c r="A6" t="s">
        <v>14</v>
      </c>
      <c r="B6">
        <v>0.1</v>
      </c>
      <c r="D6" t="s">
        <v>13</v>
      </c>
      <c r="E6">
        <v>2</v>
      </c>
    </row>
    <row r="7" spans="1:5" ht="12.75">
      <c r="A7" t="s">
        <v>47</v>
      </c>
      <c r="B7">
        <f>BINOMDIST(3,20,0.1,0)</f>
        <v>0.19011987137619898</v>
      </c>
      <c r="D7" t="s">
        <v>12</v>
      </c>
      <c r="E7">
        <f>POISSON(3,2,0)</f>
        <v>0.18044704431548356</v>
      </c>
    </row>
    <row r="8" spans="1:5" ht="12.75">
      <c r="A8" t="s">
        <v>48</v>
      </c>
      <c r="B8">
        <f>BINOMDIST(1,20,0.1,1)</f>
        <v>0.391746998125168</v>
      </c>
      <c r="E8">
        <f>POISSON(1,2,1)</f>
        <v>0.4060058497098381</v>
      </c>
    </row>
    <row r="9" ht="12.75">
      <c r="A9" t="s">
        <v>49</v>
      </c>
    </row>
    <row r="10" spans="1:7" ht="12.75">
      <c r="A10">
        <v>0</v>
      </c>
      <c r="B10">
        <f>BINOMDIST(A10,20,0.1,0)</f>
        <v>0.12157665459056936</v>
      </c>
      <c r="C10">
        <f>+A10*B10</f>
        <v>0</v>
      </c>
      <c r="D10">
        <f>+B10*A10^2</f>
        <v>0</v>
      </c>
      <c r="E10">
        <f>POISSON(A10,2,0)</f>
        <v>0.1353352832366127</v>
      </c>
      <c r="F10">
        <f>+E10*A10</f>
        <v>0</v>
      </c>
      <c r="G10">
        <f>+E10*A10^2</f>
        <v>0</v>
      </c>
    </row>
    <row r="11" spans="1:7" ht="12.75">
      <c r="A11">
        <v>1</v>
      </c>
      <c r="B11">
        <f aca="true" t="shared" si="0" ref="B11:B17">BINOMDIST(A11,20,0.1,0)</f>
        <v>0.2701703435345986</v>
      </c>
      <c r="C11">
        <f aca="true" t="shared" si="1" ref="C11:C17">+A11*B11</f>
        <v>0.2701703435345986</v>
      </c>
      <c r="D11">
        <f aca="true" t="shared" si="2" ref="D11:D17">+B11*A11^2</f>
        <v>0.2701703435345986</v>
      </c>
      <c r="E11">
        <f aca="true" t="shared" si="3" ref="E11:E17">POISSON(A11,2,0)</f>
        <v>0.2706705664732254</v>
      </c>
      <c r="F11">
        <f aca="true" t="shared" si="4" ref="F11:F17">+E11*A11</f>
        <v>0.2706705664732254</v>
      </c>
      <c r="G11">
        <f aca="true" t="shared" si="5" ref="G11:G17">+E11*A11^2</f>
        <v>0.2706705664732254</v>
      </c>
    </row>
    <row r="12" spans="1:7" ht="12.75">
      <c r="A12">
        <v>2</v>
      </c>
      <c r="B12">
        <f t="shared" si="0"/>
        <v>0.2851798070642986</v>
      </c>
      <c r="C12">
        <f t="shared" si="1"/>
        <v>0.5703596141285971</v>
      </c>
      <c r="D12">
        <f t="shared" si="2"/>
        <v>1.1407192282571943</v>
      </c>
      <c r="E12">
        <f t="shared" si="3"/>
        <v>0.2706705664732254</v>
      </c>
      <c r="F12">
        <f t="shared" si="4"/>
        <v>0.5413411329464508</v>
      </c>
      <c r="G12">
        <f t="shared" si="5"/>
        <v>1.0826822658929016</v>
      </c>
    </row>
    <row r="13" spans="1:7" ht="12.75">
      <c r="A13">
        <v>3</v>
      </c>
      <c r="B13">
        <f t="shared" si="0"/>
        <v>0.19011987137619898</v>
      </c>
      <c r="C13">
        <f t="shared" si="1"/>
        <v>0.5703596141285969</v>
      </c>
      <c r="D13">
        <f t="shared" si="2"/>
        <v>1.7110788423857908</v>
      </c>
      <c r="E13">
        <f t="shared" si="3"/>
        <v>0.18044704431548356</v>
      </c>
      <c r="F13">
        <f t="shared" si="4"/>
        <v>0.5413411329464507</v>
      </c>
      <c r="G13">
        <f t="shared" si="5"/>
        <v>1.624023398839352</v>
      </c>
    </row>
    <row r="14" spans="1:7" ht="12.75">
      <c r="A14">
        <v>4</v>
      </c>
      <c r="B14">
        <f t="shared" si="0"/>
        <v>0.08977882814987179</v>
      </c>
      <c r="C14">
        <f t="shared" si="1"/>
        <v>0.35911531259948715</v>
      </c>
      <c r="D14">
        <f t="shared" si="2"/>
        <v>1.4364612503979486</v>
      </c>
      <c r="E14">
        <f t="shared" si="3"/>
        <v>0.09022352215774179</v>
      </c>
      <c r="F14">
        <f t="shared" si="4"/>
        <v>0.36089408863096717</v>
      </c>
      <c r="G14">
        <f t="shared" si="5"/>
        <v>1.4435763545238687</v>
      </c>
    </row>
    <row r="15" spans="1:7" ht="12.75">
      <c r="A15">
        <v>5</v>
      </c>
      <c r="B15">
        <f t="shared" si="0"/>
        <v>0.03192136111995446</v>
      </c>
      <c r="C15">
        <f t="shared" si="1"/>
        <v>0.1596068055997723</v>
      </c>
      <c r="D15">
        <f t="shared" si="2"/>
        <v>0.7980340279988615</v>
      </c>
      <c r="E15">
        <f t="shared" si="3"/>
        <v>0.03608940886309672</v>
      </c>
      <c r="F15">
        <f t="shared" si="4"/>
        <v>0.1804470443154836</v>
      </c>
      <c r="G15">
        <f t="shared" si="5"/>
        <v>0.9022352215774181</v>
      </c>
    </row>
    <row r="16" spans="1:7" ht="12.75">
      <c r="A16">
        <v>6</v>
      </c>
      <c r="B16">
        <f t="shared" si="0"/>
        <v>0.00886704475554289</v>
      </c>
      <c r="C16">
        <f t="shared" si="1"/>
        <v>0.05320226853325734</v>
      </c>
      <c r="D16">
        <f t="shared" si="2"/>
        <v>0.31921361119954406</v>
      </c>
      <c r="E16">
        <f t="shared" si="3"/>
        <v>0.012029802954365565</v>
      </c>
      <c r="F16">
        <f t="shared" si="4"/>
        <v>0.07217881772619339</v>
      </c>
      <c r="G16">
        <f t="shared" si="5"/>
        <v>0.43307290635716034</v>
      </c>
    </row>
    <row r="17" spans="1:7" ht="12.75">
      <c r="A17">
        <v>7</v>
      </c>
      <c r="B17">
        <f t="shared" si="0"/>
        <v>0.001970454390120648</v>
      </c>
      <c r="C17">
        <f t="shared" si="1"/>
        <v>0.013793180730844536</v>
      </c>
      <c r="D17">
        <f t="shared" si="2"/>
        <v>0.09655226511591175</v>
      </c>
      <c r="E17">
        <f t="shared" si="3"/>
        <v>0.0034370865583901616</v>
      </c>
      <c r="F17">
        <f t="shared" si="4"/>
        <v>0.02405960590873113</v>
      </c>
      <c r="G17">
        <f t="shared" si="5"/>
        <v>0.1684172413611179</v>
      </c>
    </row>
    <row r="18" spans="1:7" ht="12.75">
      <c r="A18" t="s">
        <v>15</v>
      </c>
      <c r="B18">
        <f aca="true" t="shared" si="6" ref="B18:G18">SUM(B10:B17)</f>
        <v>0.9995843649811554</v>
      </c>
      <c r="C18">
        <f t="shared" si="6"/>
        <v>1.996607139255154</v>
      </c>
      <c r="D18">
        <f t="shared" si="6"/>
        <v>5.772229568889849</v>
      </c>
      <c r="E18">
        <f t="shared" si="6"/>
        <v>0.9989032810321412</v>
      </c>
      <c r="F18">
        <f t="shared" si="6"/>
        <v>1.9909323889475017</v>
      </c>
      <c r="G18">
        <f t="shared" si="6"/>
        <v>5.924677955025043</v>
      </c>
    </row>
    <row r="19" spans="1:5" ht="12.75">
      <c r="A19" t="s">
        <v>16</v>
      </c>
      <c r="B19">
        <f>+D18-C18^2</f>
        <v>1.785789500365199</v>
      </c>
      <c r="E19">
        <f>+G18-F18^2</f>
        <v>1.9608661776648368</v>
      </c>
    </row>
    <row r="20" spans="1:5" ht="12.75">
      <c r="A20" t="s">
        <v>17</v>
      </c>
      <c r="B20">
        <f>SQRT(B19)</f>
        <v>1.3363343520112019</v>
      </c>
      <c r="E20">
        <f>SQRT(E19)</f>
        <v>1.4003093149960963</v>
      </c>
    </row>
    <row r="22" ht="12.75">
      <c r="A22" t="s">
        <v>0</v>
      </c>
    </row>
    <row r="24" ht="12.75">
      <c r="A24" t="s">
        <v>1</v>
      </c>
    </row>
    <row r="25" ht="12.75">
      <c r="A25" t="s">
        <v>2</v>
      </c>
    </row>
    <row r="26" ht="12.75">
      <c r="A26" t="s">
        <v>6</v>
      </c>
    </row>
    <row r="27" ht="12.75">
      <c r="A27" t="s">
        <v>4</v>
      </c>
    </row>
    <row r="29" ht="12.75">
      <c r="A29" t="s">
        <v>5</v>
      </c>
    </row>
    <row r="30" ht="12.75">
      <c r="A30" t="s">
        <v>3</v>
      </c>
    </row>
    <row r="31" spans="1:3" ht="12.75">
      <c r="A31" t="s">
        <v>50</v>
      </c>
      <c r="C31">
        <f>NORMDIST(6550,6500,250/SQRT(16),1)</f>
        <v>0.7881446660617242</v>
      </c>
    </row>
    <row r="32" spans="1:3" ht="12.75">
      <c r="A32" t="s">
        <v>51</v>
      </c>
      <c r="C32">
        <f>NORMDIST(6400,6500,250/SQRT(16),1)</f>
        <v>0.05479928945387591</v>
      </c>
    </row>
    <row r="33" spans="1:3" ht="12.75">
      <c r="A33" t="s">
        <v>52</v>
      </c>
      <c r="C33">
        <f>+C31-C32</f>
        <v>0.7333453766078483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21">
      <selection activeCell="H11" sqref="H11"/>
    </sheetView>
  </sheetViews>
  <sheetFormatPr defaultColWidth="9.140625" defaultRowHeight="12.75"/>
  <sheetData>
    <row r="1" ht="12.75">
      <c r="A1" t="s">
        <v>18</v>
      </c>
    </row>
    <row r="2" ht="13.5" thickBot="1">
      <c r="A2" t="s">
        <v>19</v>
      </c>
    </row>
    <row r="3" spans="1:5" ht="12.75">
      <c r="A3">
        <v>1.4810177870094776</v>
      </c>
      <c r="B3">
        <v>1</v>
      </c>
      <c r="C3" s="6" t="s">
        <v>20</v>
      </c>
      <c r="D3" s="6" t="s">
        <v>22</v>
      </c>
      <c r="E3" s="6" t="s">
        <v>23</v>
      </c>
    </row>
    <row r="4" spans="1:5" ht="12.75">
      <c r="A4">
        <v>13.030295374628622</v>
      </c>
      <c r="B4">
        <v>2</v>
      </c>
      <c r="C4" s="1">
        <v>1</v>
      </c>
      <c r="D4" s="2">
        <v>0</v>
      </c>
      <c r="E4" s="3">
        <v>0</v>
      </c>
    </row>
    <row r="5" spans="1:5" ht="12.75">
      <c r="A5">
        <v>11.115885197577882</v>
      </c>
      <c r="B5">
        <v>3</v>
      </c>
      <c r="C5" s="1">
        <v>2</v>
      </c>
      <c r="D5" s="2">
        <v>2</v>
      </c>
      <c r="E5" s="3">
        <v>0.02</v>
      </c>
    </row>
    <row r="6" spans="1:5" ht="12.75">
      <c r="A6">
        <v>6.919596014777198</v>
      </c>
      <c r="B6">
        <v>4</v>
      </c>
      <c r="C6" s="1">
        <v>3</v>
      </c>
      <c r="D6" s="2">
        <v>0</v>
      </c>
      <c r="E6" s="3">
        <v>0.02</v>
      </c>
    </row>
    <row r="7" spans="1:5" ht="12.75">
      <c r="A7">
        <v>11.863725174189312</v>
      </c>
      <c r="B7">
        <v>5</v>
      </c>
      <c r="C7" s="1">
        <v>4</v>
      </c>
      <c r="D7" s="2">
        <v>0</v>
      </c>
      <c r="E7" s="3">
        <v>0.02</v>
      </c>
    </row>
    <row r="8" spans="1:5" ht="12.75">
      <c r="A8">
        <v>11.388123109791195</v>
      </c>
      <c r="B8">
        <v>6</v>
      </c>
      <c r="C8" s="1">
        <v>5</v>
      </c>
      <c r="D8" s="2">
        <v>2</v>
      </c>
      <c r="E8" s="3">
        <v>0.04</v>
      </c>
    </row>
    <row r="9" spans="1:5" ht="12.75">
      <c r="A9">
        <v>8.427826994884526</v>
      </c>
      <c r="B9">
        <v>7</v>
      </c>
      <c r="C9" s="1">
        <v>6</v>
      </c>
      <c r="D9" s="2">
        <v>5</v>
      </c>
      <c r="E9" s="3">
        <v>0.09</v>
      </c>
    </row>
    <row r="10" spans="1:5" ht="12.75">
      <c r="A10">
        <v>1.6146043688058853</v>
      </c>
      <c r="B10">
        <v>8</v>
      </c>
      <c r="C10" s="1">
        <v>7</v>
      </c>
      <c r="D10" s="2">
        <v>6</v>
      </c>
      <c r="E10" s="3">
        <v>0.15</v>
      </c>
    </row>
    <row r="11" spans="1:5" ht="12.75">
      <c r="A11">
        <v>13.265081431891304</v>
      </c>
      <c r="B11">
        <v>9</v>
      </c>
      <c r="C11" s="1">
        <v>8</v>
      </c>
      <c r="D11" s="2">
        <v>12</v>
      </c>
      <c r="E11" s="3">
        <v>0.27</v>
      </c>
    </row>
    <row r="12" spans="1:5" ht="12.75">
      <c r="A12">
        <v>13.384247975191101</v>
      </c>
      <c r="B12">
        <v>10</v>
      </c>
      <c r="C12" s="1">
        <v>9</v>
      </c>
      <c r="D12" s="2">
        <v>15</v>
      </c>
      <c r="E12" s="3">
        <v>0.42</v>
      </c>
    </row>
    <row r="13" spans="1:5" ht="12.75">
      <c r="A13">
        <v>6.6061955092300195</v>
      </c>
      <c r="B13">
        <v>11</v>
      </c>
      <c r="C13" s="1">
        <v>10</v>
      </c>
      <c r="D13" s="2">
        <v>12</v>
      </c>
      <c r="E13" s="3">
        <v>0.54</v>
      </c>
    </row>
    <row r="14" spans="1:5" ht="12.75">
      <c r="A14">
        <v>13.413019840081688</v>
      </c>
      <c r="B14">
        <v>12</v>
      </c>
      <c r="C14" s="1">
        <v>11</v>
      </c>
      <c r="D14" s="2">
        <v>11</v>
      </c>
      <c r="E14" s="3">
        <v>0.65</v>
      </c>
    </row>
    <row r="15" spans="1:5" ht="12.75">
      <c r="A15">
        <v>9.749675225757528</v>
      </c>
      <c r="B15">
        <v>13</v>
      </c>
      <c r="C15" s="1">
        <v>12</v>
      </c>
      <c r="D15" s="2">
        <v>14</v>
      </c>
      <c r="E15" s="3">
        <v>0.79</v>
      </c>
    </row>
    <row r="16" spans="1:5" ht="12.75">
      <c r="A16">
        <v>10.476243258162867</v>
      </c>
      <c r="B16">
        <v>14</v>
      </c>
      <c r="C16" s="1">
        <v>13</v>
      </c>
      <c r="D16" s="2">
        <v>6</v>
      </c>
      <c r="E16" s="3">
        <v>0.85</v>
      </c>
    </row>
    <row r="17" spans="1:5" ht="12.75">
      <c r="A17">
        <v>5.713155840348918</v>
      </c>
      <c r="B17">
        <v>15</v>
      </c>
      <c r="C17" s="1">
        <v>14</v>
      </c>
      <c r="D17" s="2">
        <v>8</v>
      </c>
      <c r="E17" s="3">
        <v>0.93</v>
      </c>
    </row>
    <row r="18" spans="1:5" ht="12.75">
      <c r="A18">
        <v>8.47972276256769</v>
      </c>
      <c r="B18">
        <v>16</v>
      </c>
      <c r="C18" s="1">
        <v>15</v>
      </c>
      <c r="D18" s="2">
        <v>3</v>
      </c>
      <c r="E18" s="3">
        <v>0.96</v>
      </c>
    </row>
    <row r="19" spans="1:5" ht="12.75">
      <c r="A19">
        <v>8.212225591487368</v>
      </c>
      <c r="B19">
        <v>17</v>
      </c>
      <c r="C19" s="1">
        <v>16</v>
      </c>
      <c r="D19" s="2">
        <v>2</v>
      </c>
      <c r="E19" s="3">
        <v>0.98</v>
      </c>
    </row>
    <row r="20" spans="1:5" ht="12.75">
      <c r="A20">
        <v>16.714581104461104</v>
      </c>
      <c r="B20">
        <v>18</v>
      </c>
      <c r="C20" s="1">
        <v>17</v>
      </c>
      <c r="D20" s="2">
        <v>2</v>
      </c>
      <c r="E20" s="3">
        <v>1</v>
      </c>
    </row>
    <row r="21" spans="1:5" ht="12.75">
      <c r="A21">
        <v>11.625344339117873</v>
      </c>
      <c r="B21">
        <v>19</v>
      </c>
      <c r="C21" s="1">
        <v>18</v>
      </c>
      <c r="D21" s="2">
        <v>0</v>
      </c>
      <c r="E21" s="3">
        <v>1</v>
      </c>
    </row>
    <row r="22" spans="1:5" ht="12.75">
      <c r="A22">
        <v>8.804026972720749</v>
      </c>
      <c r="B22">
        <v>20</v>
      </c>
      <c r="C22" s="1">
        <v>19</v>
      </c>
      <c r="D22" s="2">
        <v>0</v>
      </c>
      <c r="E22" s="3">
        <v>1</v>
      </c>
    </row>
    <row r="23" spans="1:5" ht="12.75">
      <c r="A23">
        <v>9.791107256896794</v>
      </c>
      <c r="C23" s="1">
        <v>20</v>
      </c>
      <c r="D23" s="2">
        <v>0</v>
      </c>
      <c r="E23" s="3">
        <v>1</v>
      </c>
    </row>
    <row r="24" spans="1:5" ht="13.5" thickBot="1">
      <c r="A24">
        <v>7.138447724864818</v>
      </c>
      <c r="C24" s="4" t="s">
        <v>21</v>
      </c>
      <c r="D24" s="4">
        <v>0</v>
      </c>
      <c r="E24" s="5">
        <v>1</v>
      </c>
    </row>
    <row r="25" ht="12.75">
      <c r="A25">
        <v>11.584035089763347</v>
      </c>
    </row>
    <row r="26" ht="12.75">
      <c r="A26">
        <v>6.830360942112748</v>
      </c>
    </row>
    <row r="27" ht="12.75">
      <c r="A27">
        <v>9.739538907306269</v>
      </c>
    </row>
    <row r="28" ht="12.75">
      <c r="A28">
        <v>12.049401928161387</v>
      </c>
    </row>
    <row r="29" ht="12.75">
      <c r="A29">
        <v>4.545378285693005</v>
      </c>
    </row>
    <row r="30" ht="12.75">
      <c r="A30">
        <v>10.753597078073653</v>
      </c>
    </row>
    <row r="31" ht="12.75">
      <c r="A31">
        <v>11.167204572993796</v>
      </c>
    </row>
    <row r="32" ht="12.75">
      <c r="A32">
        <v>12.841361492755823</v>
      </c>
    </row>
    <row r="33" ht="12.75">
      <c r="A33">
        <v>5.825432961282786</v>
      </c>
    </row>
    <row r="34" ht="12.75">
      <c r="A34">
        <v>6.375127011560835</v>
      </c>
    </row>
    <row r="35" ht="12.75">
      <c r="A35">
        <v>11.59248315867444</v>
      </c>
    </row>
    <row r="36" ht="12.75">
      <c r="A36">
        <v>7.485456333379261</v>
      </c>
    </row>
    <row r="37" ht="12.75">
      <c r="A37">
        <v>9.757962996227434</v>
      </c>
    </row>
    <row r="38" ht="12.75">
      <c r="A38">
        <v>7.512420577550074</v>
      </c>
    </row>
    <row r="39" ht="12.75">
      <c r="A39">
        <v>9.32267087388027</v>
      </c>
    </row>
    <row r="40" ht="12.75">
      <c r="A40">
        <v>16.029895303072408</v>
      </c>
    </row>
    <row r="41" ht="12.75">
      <c r="A41">
        <v>14.161306605965365</v>
      </c>
    </row>
    <row r="42" ht="12.75">
      <c r="A42">
        <v>5.2532152747153305</v>
      </c>
    </row>
    <row r="43" ht="12.75">
      <c r="A43">
        <v>10.939185156312305</v>
      </c>
    </row>
    <row r="44" ht="12.75">
      <c r="A44">
        <v>13.746406491700327</v>
      </c>
    </row>
    <row r="45" ht="12.75">
      <c r="A45">
        <v>13.877598828694317</v>
      </c>
    </row>
    <row r="46" ht="12.75">
      <c r="A46">
        <v>11.786130496839178</v>
      </c>
    </row>
    <row r="47" ht="12.75">
      <c r="A47">
        <v>8.341603486551321</v>
      </c>
    </row>
    <row r="48" ht="12.75">
      <c r="A48">
        <v>8.286239133449271</v>
      </c>
    </row>
    <row r="49" ht="12.75">
      <c r="A49">
        <v>8.893456449877704</v>
      </c>
    </row>
    <row r="50" ht="12.75">
      <c r="A50">
        <v>6.0542027110932395</v>
      </c>
    </row>
    <row r="51" ht="12.75">
      <c r="A51">
        <v>7.155759956513066</v>
      </c>
    </row>
    <row r="52" ht="12.75">
      <c r="A52">
        <v>6.111268956155982</v>
      </c>
    </row>
    <row r="53" ht="12.75">
      <c r="A53">
        <v>7.956392689957283</v>
      </c>
    </row>
    <row r="54" ht="12.75">
      <c r="A54">
        <v>8.483112904068548</v>
      </c>
    </row>
    <row r="55" ht="12.75">
      <c r="A55">
        <v>7.655570496135624</v>
      </c>
    </row>
    <row r="56" ht="12.75">
      <c r="A56">
        <v>13.447883045737399</v>
      </c>
    </row>
    <row r="57" ht="12.75">
      <c r="A57">
        <v>8.284346247601206</v>
      </c>
    </row>
    <row r="58" ht="12.75">
      <c r="A58">
        <v>12.135748218279332</v>
      </c>
    </row>
    <row r="59" ht="12.75">
      <c r="A59">
        <v>7.089232692815131</v>
      </c>
    </row>
    <row r="60" ht="12.75">
      <c r="A60">
        <v>5.790099092118908</v>
      </c>
    </row>
    <row r="61" ht="12.75">
      <c r="A61">
        <v>10.225229541683802</v>
      </c>
    </row>
    <row r="62" ht="12.75">
      <c r="A62">
        <v>9.100504055604688</v>
      </c>
    </row>
    <row r="63" ht="12.75">
      <c r="A63">
        <v>9.126397369764163</v>
      </c>
    </row>
    <row r="64" ht="12.75">
      <c r="A64">
        <v>11.614720304132788</v>
      </c>
    </row>
    <row r="65" ht="12.75">
      <c r="A65">
        <v>7.795678154943744</v>
      </c>
    </row>
    <row r="66" ht="12.75">
      <c r="A66">
        <v>8.26892008059076</v>
      </c>
    </row>
    <row r="67" ht="12.75">
      <c r="A67">
        <v>9.917487230050028</v>
      </c>
    </row>
    <row r="68" ht="12.75">
      <c r="A68">
        <v>10.314178123517195</v>
      </c>
    </row>
    <row r="69" ht="12.75">
      <c r="A69">
        <v>10.82010728874593</v>
      </c>
    </row>
    <row r="70" ht="12.75">
      <c r="A70">
        <v>10.00630961949355</v>
      </c>
    </row>
    <row r="71" ht="12.75">
      <c r="A71">
        <v>12.10452412829909</v>
      </c>
    </row>
    <row r="72" ht="12.75">
      <c r="A72">
        <v>4.847366906469688</v>
      </c>
    </row>
    <row r="73" ht="12.75">
      <c r="A73">
        <v>14.047228685521986</v>
      </c>
    </row>
    <row r="74" ht="12.75">
      <c r="A74">
        <v>15.210777089814655</v>
      </c>
    </row>
    <row r="75" ht="12.75">
      <c r="A75">
        <v>13.932748313673073</v>
      </c>
    </row>
    <row r="76" ht="12.75">
      <c r="A76">
        <v>7.03436287745717</v>
      </c>
    </row>
    <row r="77" ht="12.75">
      <c r="A77">
        <v>10.181526047526859</v>
      </c>
    </row>
    <row r="78" ht="12.75">
      <c r="A78">
        <v>8.320440681709442</v>
      </c>
    </row>
    <row r="79" ht="12.75">
      <c r="A79">
        <v>7.465838532662019</v>
      </c>
    </row>
    <row r="80" ht="12.75">
      <c r="A80">
        <v>5.904354364029132</v>
      </c>
    </row>
    <row r="81" ht="12.75">
      <c r="A81">
        <v>9.067083535919664</v>
      </c>
    </row>
    <row r="82" ht="12.75">
      <c r="A82">
        <v>11.544594852020964</v>
      </c>
    </row>
    <row r="83" ht="12.75">
      <c r="A83">
        <v>10.00860495674715</v>
      </c>
    </row>
    <row r="84" ht="12.75">
      <c r="A84">
        <v>8.212225591487368</v>
      </c>
    </row>
    <row r="85" ht="12.75">
      <c r="A85">
        <v>9.834565187484259</v>
      </c>
    </row>
    <row r="86" ht="12.75">
      <c r="A86">
        <v>10.19187382349628</v>
      </c>
    </row>
    <row r="87" ht="12.75">
      <c r="A87">
        <v>7.714915025426308</v>
      </c>
    </row>
    <row r="88" ht="12.75">
      <c r="A88">
        <v>11.54984036271344</v>
      </c>
    </row>
    <row r="89" ht="12.75">
      <c r="A89">
        <v>12.650510850799037</v>
      </c>
    </row>
    <row r="90" ht="12.75">
      <c r="A90">
        <v>11.119080934586236</v>
      </c>
    </row>
    <row r="91" ht="12.75">
      <c r="A91">
        <v>12.060428414552007</v>
      </c>
    </row>
    <row r="92" ht="12.75">
      <c r="A92">
        <v>11.381226866215002</v>
      </c>
    </row>
    <row r="93" ht="12.75">
      <c r="A93">
        <v>9.406929873657646</v>
      </c>
    </row>
    <row r="94" ht="12.75">
      <c r="A94">
        <v>8.931689333403483</v>
      </c>
    </row>
    <row r="95" ht="12.75">
      <c r="A95">
        <v>9.06804532656679</v>
      </c>
    </row>
    <row r="96" ht="12.75">
      <c r="A96">
        <v>8.151001818769146</v>
      </c>
    </row>
    <row r="97" ht="12.75">
      <c r="A97">
        <v>14.414932845975272</v>
      </c>
    </row>
    <row r="98" ht="12.75">
      <c r="A98">
        <v>15.626325219054706</v>
      </c>
    </row>
    <row r="99" ht="12.75">
      <c r="A99">
        <v>7.687207269336795</v>
      </c>
    </row>
    <row r="100" ht="12.75">
      <c r="A100">
        <v>10.32364255275752</v>
      </c>
    </row>
    <row r="101" ht="12.75">
      <c r="A101">
        <v>8.283537934185006</v>
      </c>
    </row>
    <row r="102" ht="12.75">
      <c r="A102">
        <v>11.053651885740692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5">
      <selection activeCell="C26" sqref="C26"/>
    </sheetView>
  </sheetViews>
  <sheetFormatPr defaultColWidth="9.140625" defaultRowHeight="12.75"/>
  <sheetData>
    <row r="1" ht="12.75">
      <c r="A1" t="s">
        <v>24</v>
      </c>
    </row>
    <row r="3" ht="12.75">
      <c r="A3" t="s">
        <v>25</v>
      </c>
    </row>
    <row r="4" spans="1:2" ht="12.75">
      <c r="A4" t="s">
        <v>26</v>
      </c>
      <c r="B4">
        <v>0.004</v>
      </c>
    </row>
    <row r="5" spans="2:3" ht="12.75">
      <c r="B5" t="s">
        <v>30</v>
      </c>
      <c r="C5" t="s">
        <v>31</v>
      </c>
    </row>
    <row r="6" spans="1:3" ht="12.75">
      <c r="A6" t="s">
        <v>27</v>
      </c>
      <c r="B6">
        <v>100</v>
      </c>
      <c r="C6">
        <f>EXPONDIST(B6,$B$4,1)</f>
        <v>0.3296799539643607</v>
      </c>
    </row>
    <row r="7" spans="1:3" ht="12.75">
      <c r="A7" t="s">
        <v>28</v>
      </c>
      <c r="B7">
        <v>50</v>
      </c>
      <c r="C7">
        <f>EXPONDIST(B7,$B$4,1)</f>
        <v>0.18126924692201818</v>
      </c>
    </row>
    <row r="8" spans="2:3" ht="12.75">
      <c r="B8">
        <v>150</v>
      </c>
      <c r="C8">
        <f>EXPONDIST(B8,$B$4,1)</f>
        <v>0.4511883639059735</v>
      </c>
    </row>
    <row r="9" spans="1:3" ht="12.75">
      <c r="A9" t="s">
        <v>29</v>
      </c>
      <c r="C9">
        <f>+C8-C7</f>
        <v>0.2699191169839553</v>
      </c>
    </row>
    <row r="10" spans="1:3" ht="12.75">
      <c r="A10" t="s">
        <v>32</v>
      </c>
      <c r="B10">
        <v>200</v>
      </c>
      <c r="C10">
        <f>EXPONDIST(B10,$B$4,1)</f>
        <v>0.5506710358827784</v>
      </c>
    </row>
    <row r="11" spans="1:3" ht="12.75">
      <c r="A11" t="s">
        <v>33</v>
      </c>
      <c r="C11">
        <f>1-C10</f>
        <v>0.44932896411722156</v>
      </c>
    </row>
    <row r="12" spans="1:5" ht="12.75">
      <c r="A12" t="s">
        <v>34</v>
      </c>
      <c r="B12" t="s">
        <v>35</v>
      </c>
      <c r="E12">
        <f>1/$B$4</f>
        <v>250</v>
      </c>
    </row>
    <row r="15" ht="12.75">
      <c r="A15" t="s">
        <v>36</v>
      </c>
    </row>
    <row r="17" ht="12.75">
      <c r="A17" t="s">
        <v>37</v>
      </c>
    </row>
    <row r="18" spans="1:3" ht="12.75">
      <c r="A18">
        <v>291</v>
      </c>
      <c r="B18">
        <v>42</v>
      </c>
      <c r="C18" t="s">
        <v>38</v>
      </c>
    </row>
    <row r="19" spans="1:5" ht="12.75">
      <c r="A19">
        <v>222</v>
      </c>
      <c r="B19">
        <v>92</v>
      </c>
      <c r="C19" t="s">
        <v>39</v>
      </c>
      <c r="E19">
        <f>AVERAGE(A18:A43)</f>
        <v>142.65384615384616</v>
      </c>
    </row>
    <row r="20" spans="1:5" ht="12.75">
      <c r="A20">
        <v>125</v>
      </c>
      <c r="B20">
        <v>142</v>
      </c>
      <c r="C20" t="s">
        <v>40</v>
      </c>
      <c r="E20">
        <f>VARA(A18:A43)</f>
        <v>9644.075384615386</v>
      </c>
    </row>
    <row r="21" spans="1:5" ht="12.75">
      <c r="A21">
        <v>79</v>
      </c>
      <c r="B21">
        <v>192</v>
      </c>
      <c r="C21" t="s">
        <v>41</v>
      </c>
      <c r="E21">
        <f>STDEVA(A18:A43)</f>
        <v>98.20425339370686</v>
      </c>
    </row>
    <row r="22" spans="1:2" ht="12.75">
      <c r="A22">
        <v>145</v>
      </c>
      <c r="B22">
        <v>242</v>
      </c>
    </row>
    <row r="23" spans="1:3" ht="12.75">
      <c r="A23">
        <v>119</v>
      </c>
      <c r="B23">
        <v>292</v>
      </c>
      <c r="C23" t="s">
        <v>42</v>
      </c>
    </row>
    <row r="24" spans="1:5" ht="12.75">
      <c r="A24">
        <v>244</v>
      </c>
      <c r="C24" t="s">
        <v>43</v>
      </c>
      <c r="E24">
        <f>(E19-220)/(E21/SQRT(26))</f>
        <v>-4.016012892860721</v>
      </c>
    </row>
    <row r="25" spans="1:3" ht="12.75">
      <c r="A25">
        <v>118</v>
      </c>
      <c r="C25" t="s">
        <v>53</v>
      </c>
    </row>
    <row r="26" spans="1:3" ht="12.75">
      <c r="A26">
        <v>182</v>
      </c>
      <c r="C26" t="s">
        <v>54</v>
      </c>
    </row>
    <row r="27" spans="1:3" ht="12.75">
      <c r="A27">
        <v>63</v>
      </c>
      <c r="C27" t="s">
        <v>44</v>
      </c>
    </row>
    <row r="28" spans="1:3" ht="12.75">
      <c r="A28">
        <v>30</v>
      </c>
      <c r="C28" t="s">
        <v>45</v>
      </c>
    </row>
    <row r="29" spans="1:3" ht="12.75">
      <c r="A29">
        <v>140</v>
      </c>
      <c r="C29" t="s">
        <v>46</v>
      </c>
    </row>
    <row r="30" ht="12.75">
      <c r="A30">
        <v>101</v>
      </c>
    </row>
    <row r="31" ht="13.5" thickBot="1">
      <c r="A31">
        <v>102</v>
      </c>
    </row>
    <row r="32" spans="1:5" ht="12.75">
      <c r="A32">
        <v>87</v>
      </c>
      <c r="C32" s="6" t="s">
        <v>20</v>
      </c>
      <c r="D32" s="6" t="s">
        <v>22</v>
      </c>
      <c r="E32" s="6" t="s">
        <v>23</v>
      </c>
    </row>
    <row r="33" spans="1:5" ht="12.75">
      <c r="A33">
        <v>183</v>
      </c>
      <c r="C33" s="1">
        <v>42</v>
      </c>
      <c r="D33" s="2">
        <v>2</v>
      </c>
      <c r="E33" s="3">
        <v>0.07692307692307693</v>
      </c>
    </row>
    <row r="34" spans="1:5" ht="12.75">
      <c r="A34">
        <v>60</v>
      </c>
      <c r="C34" s="1">
        <v>92</v>
      </c>
      <c r="D34" s="2">
        <v>6</v>
      </c>
      <c r="E34" s="3">
        <v>0.3076923076923077</v>
      </c>
    </row>
    <row r="35" spans="1:5" ht="12.75">
      <c r="A35">
        <v>191</v>
      </c>
      <c r="C35" s="1">
        <v>142</v>
      </c>
      <c r="D35" s="2">
        <v>9</v>
      </c>
      <c r="E35" s="3">
        <v>0.6538461538461539</v>
      </c>
    </row>
    <row r="36" spans="1:5" ht="12.75">
      <c r="A36">
        <v>119</v>
      </c>
      <c r="C36" s="1">
        <v>192</v>
      </c>
      <c r="D36" s="2">
        <v>5</v>
      </c>
      <c r="E36" s="3">
        <v>0.8461538461538461</v>
      </c>
    </row>
    <row r="37" spans="1:5" ht="12.75">
      <c r="A37">
        <v>511</v>
      </c>
      <c r="C37" s="1">
        <v>242</v>
      </c>
      <c r="D37" s="2">
        <v>1</v>
      </c>
      <c r="E37" s="3">
        <v>0.8846153846153846</v>
      </c>
    </row>
    <row r="38" spans="1:5" ht="12.75">
      <c r="A38">
        <v>120</v>
      </c>
      <c r="C38" s="1">
        <v>292</v>
      </c>
      <c r="D38" s="2">
        <v>2</v>
      </c>
      <c r="E38" s="3">
        <v>0.9615384615384616</v>
      </c>
    </row>
    <row r="39" spans="1:5" ht="13.5" thickBot="1">
      <c r="A39">
        <v>172</v>
      </c>
      <c r="C39" s="4" t="s">
        <v>21</v>
      </c>
      <c r="D39" s="4">
        <v>1</v>
      </c>
      <c r="E39" s="5">
        <v>1</v>
      </c>
    </row>
    <row r="40" ht="12.75">
      <c r="A40">
        <v>70</v>
      </c>
    </row>
    <row r="41" ht="12.75">
      <c r="A41">
        <v>30</v>
      </c>
    </row>
    <row r="42" ht="12.75">
      <c r="A42">
        <v>90</v>
      </c>
    </row>
    <row r="43" ht="12.75">
      <c r="A43">
        <v>115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1999-09-16T18:07:09Z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